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noah/Downloads/"/>
    </mc:Choice>
  </mc:AlternateContent>
  <xr:revisionPtr revIDLastSave="0" documentId="8_{202D3CAF-2ED0-DC4C-AC5A-4B2EBA8AC394}" xr6:coauthVersionLast="47" xr6:coauthVersionMax="47" xr10:uidLastSave="{00000000-0000-0000-0000-000000000000}"/>
  <bookViews>
    <workbookView xWindow="35880" yWindow="-3200" windowWidth="34200" windowHeight="19440" xr2:uid="{00000000-000D-0000-FFFF-FFFF00000000}"/>
  </bookViews>
  <sheets>
    <sheet name="Angebotsformular an Kund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3" l="1"/>
  <c r="R3" i="3"/>
  <c r="R2" i="3"/>
  <c r="Q2" i="3"/>
  <c r="N3" i="3"/>
  <c r="N2" i="3"/>
  <c r="O18" i="3"/>
  <c r="N21" i="3" s="1"/>
  <c r="N18" i="3" l="1"/>
  <c r="N20" i="3" l="1"/>
  <c r="N25" i="3" s="1"/>
</calcChain>
</file>

<file path=xl/sharedStrings.xml><?xml version="1.0" encoding="utf-8"?>
<sst xmlns="http://schemas.openxmlformats.org/spreadsheetml/2006/main" count="36" uniqueCount="32">
  <si>
    <t>Lot-Nr</t>
  </si>
  <si>
    <t>Erzeuger</t>
  </si>
  <si>
    <t>Weinname</t>
  </si>
  <si>
    <t>Jahrgang</t>
  </si>
  <si>
    <t>Flaschengröße</t>
  </si>
  <si>
    <t>Anzahl Flaschen</t>
  </si>
  <si>
    <t>Verpackung</t>
  </si>
  <si>
    <t>Zustand Kapsel</t>
  </si>
  <si>
    <t>Zustand Etikett</t>
  </si>
  <si>
    <t>Erwarteter Marktpreis je Flasche (durch Lobenbergs zu befüllen)</t>
  </si>
  <si>
    <t>Beispielartikel</t>
  </si>
  <si>
    <t>OWC - 12</t>
  </si>
  <si>
    <t>Summe</t>
  </si>
  <si>
    <t>Füllstand (Auswahl) - Bordeaux-Flaschen</t>
  </si>
  <si>
    <t>Füllniveau (in cm) - Burgunder-, Champagnerflaschen und ähnliche</t>
  </si>
  <si>
    <t>top shoulder</t>
  </si>
  <si>
    <t>1 - sehr gut</t>
  </si>
  <si>
    <t xml:space="preserve">3 - befriedigend </t>
  </si>
  <si>
    <t>Erwarteter Marktpreis insgesamt (durch Lobenbergs zu befüllen)</t>
  </si>
  <si>
    <t>Auszahlung nach Provison &amp; Bearbeitungsgebühr</t>
  </si>
  <si>
    <t>lose</t>
  </si>
  <si>
    <t xml:space="preserve">Verkaufsprovision - 25% </t>
  </si>
  <si>
    <t>Bearbeitungsgebühren  - 5 EUR je Lot</t>
  </si>
  <si>
    <t>Weinklimaschrank</t>
  </si>
  <si>
    <t>Art der Lagerung</t>
  </si>
  <si>
    <t>750 ml</t>
  </si>
  <si>
    <t>1500 ml</t>
  </si>
  <si>
    <t>Klimatisierter Keller</t>
  </si>
  <si>
    <t>Anzahl der Lots (durch Lobenbergs zu befüllen)</t>
  </si>
  <si>
    <t>Erwarteter Marktpreis pro Kiste/Mischlot (durch Lobenbergs zu befüllen)</t>
  </si>
  <si>
    <t>Angepasster Preis je Flasche/Kiste  nach 100 Tagen (durch Lobenbergs zu befüllen)</t>
  </si>
  <si>
    <t>Angepasster Preis je Flasche/Kiste nach 300 Tagen (durch Lobenbergs zu befüllen)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</si>
</sst>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&quot;cm&quot;"/>
    <numFmt numFmtId="165" formatCode="#,##0.00\ &quot;€&quot;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1" fillId="2" borderId="0" xfId="0" applyFont="1" applyFill="1"/>
    <xf numFmtId="0" fontId="1" fillId="2" borderId="2" xfId="0" applyFont="1" applyFill="1" applyBorder="1"/>
    <xf numFmtId="0" fontId="2" fillId="2" borderId="0" xfId="0" applyFont="1" applyFill="1" applyAlignment="1">
      <alignment horizontal="left" vertical="top" wrapText="1"/>
    </xf>
    <xf numFmtId="0" fontId="1" fillId="2" borderId="3" xfId="0" applyFont="1" applyFill="1" applyBorder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65" fontId="1" fillId="2" borderId="3" xfId="0" applyNumberFormat="1" applyFont="1" applyFill="1" applyBorder="1"/>
    <xf numFmtId="165" fontId="1" fillId="2" borderId="0" xfId="0" applyNumberFormat="1" applyFont="1" applyFill="1"/>
    <xf numFmtId="165" fontId="1" fillId="0" borderId="0" xfId="0" applyNumberFormat="1" applyFont="1"/>
    <xf numFmtId="165" fontId="0" fillId="0" borderId="0" xfId="0" applyNumberFormat="1"/>
    <xf numFmtId="44" fontId="1" fillId="2" borderId="0" xfId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28"/>
  <sheetViews>
    <sheetView tabSelected="1" topLeftCell="G1" zoomScale="120" zoomScaleNormal="120" workbookViewId="0">
      <pane ySplit="1" topLeftCell="A2" activePane="bottomLeft" state="frozen"/>
      <selection pane="bottomLeft" activeCell="Q4" sqref="Q4"/>
    </sheetView>
  </sheetViews>
  <sheetFormatPr baseColWidth="10" defaultColWidth="12.6640625" defaultRowHeight="15.75" customHeight="1" x14ac:dyDescent="0.15"/>
  <cols>
    <col min="1" max="1" width="7.33203125" customWidth="1"/>
    <col min="2" max="2" width="18" customWidth="1"/>
    <col min="3" max="3" width="26.1640625" customWidth="1"/>
    <col min="4" max="4" width="8.83203125" customWidth="1"/>
    <col min="5" max="5" width="13" customWidth="1"/>
    <col min="6" max="6" width="13.33203125" customWidth="1"/>
    <col min="7" max="7" width="10.6640625" customWidth="1"/>
    <col min="8" max="8" width="11.1640625" customWidth="1"/>
    <col min="9" max="9" width="19.33203125" customWidth="1"/>
    <col min="10" max="10" width="10" bestFit="1" customWidth="1"/>
    <col min="11" max="11" width="13.83203125" bestFit="1" customWidth="1"/>
    <col min="12" max="12" width="15.6640625" customWidth="1"/>
    <col min="13" max="13" width="38.83203125" bestFit="1" customWidth="1"/>
    <col min="14" max="14" width="28.6640625" customWidth="1"/>
    <col min="15" max="15" width="9.83203125" customWidth="1"/>
  </cols>
  <sheetData>
    <row r="1" spans="1:31" ht="98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13</v>
      </c>
      <c r="I1" s="5" t="s">
        <v>14</v>
      </c>
      <c r="J1" s="5" t="s">
        <v>7</v>
      </c>
      <c r="K1" s="5" t="s">
        <v>8</v>
      </c>
      <c r="L1" s="5" t="s">
        <v>24</v>
      </c>
      <c r="M1" s="9" t="s">
        <v>9</v>
      </c>
      <c r="N1" s="9" t="s">
        <v>18</v>
      </c>
      <c r="O1" s="9" t="s">
        <v>28</v>
      </c>
      <c r="P1" s="9" t="s">
        <v>29</v>
      </c>
      <c r="Q1" s="9" t="s">
        <v>30</v>
      </c>
      <c r="R1" s="9" t="s">
        <v>31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15">
      <c r="A2" s="1">
        <v>1</v>
      </c>
      <c r="B2" s="1" t="s">
        <v>10</v>
      </c>
      <c r="C2" s="1" t="s">
        <v>10</v>
      </c>
      <c r="D2" s="1">
        <v>2000</v>
      </c>
      <c r="E2" s="1" t="s">
        <v>25</v>
      </c>
      <c r="F2" s="1">
        <v>12</v>
      </c>
      <c r="G2" s="1" t="s">
        <v>11</v>
      </c>
      <c r="H2" s="1"/>
      <c r="I2" s="6">
        <v>3</v>
      </c>
      <c r="J2" s="1" t="s">
        <v>16</v>
      </c>
      <c r="K2" s="1" t="s">
        <v>17</v>
      </c>
      <c r="L2" s="1" t="s">
        <v>23</v>
      </c>
      <c r="M2" s="15"/>
      <c r="N2" s="15">
        <f>IF(M2="",O2*P2,M2*F2)</f>
        <v>600</v>
      </c>
      <c r="O2" s="10">
        <v>1</v>
      </c>
      <c r="P2" s="19">
        <v>600</v>
      </c>
      <c r="Q2" s="19">
        <f>ROUND(IF(P2="",M2,P2)*0.9,0)</f>
        <v>540</v>
      </c>
      <c r="R2" s="19">
        <f>ROUND(IF(P2="",M2,P2)*0.8,0)</f>
        <v>480</v>
      </c>
    </row>
    <row r="3" spans="1:31" ht="15.75" customHeight="1" x14ac:dyDescent="0.15">
      <c r="A3" s="1">
        <v>2</v>
      </c>
      <c r="B3" s="1" t="s">
        <v>10</v>
      </c>
      <c r="C3" s="1" t="s">
        <v>10</v>
      </c>
      <c r="D3" s="1">
        <v>1990</v>
      </c>
      <c r="E3" s="1" t="s">
        <v>26</v>
      </c>
      <c r="F3" s="1">
        <v>6</v>
      </c>
      <c r="G3" s="1" t="s">
        <v>20</v>
      </c>
      <c r="H3" s="1" t="s">
        <v>15</v>
      </c>
      <c r="J3" s="1" t="s">
        <v>16</v>
      </c>
      <c r="K3" s="1"/>
      <c r="L3" s="1" t="s">
        <v>27</v>
      </c>
      <c r="M3" s="16">
        <v>200</v>
      </c>
      <c r="N3" s="16">
        <f>IF(M3="",O3*P3,M3*F3)</f>
        <v>1200</v>
      </c>
      <c r="O3" s="7">
        <v>6</v>
      </c>
      <c r="P3" s="19"/>
      <c r="Q3" s="19">
        <f>ROUND(IF(P3="",M3,P3)*0.9,0)</f>
        <v>180</v>
      </c>
      <c r="R3" s="19">
        <f>ROUND(IF(P3="",M3,P3)*0.8,0)</f>
        <v>160</v>
      </c>
    </row>
    <row r="4" spans="1:31" ht="15.75" customHeight="1" x14ac:dyDescent="0.15">
      <c r="A4" s="1">
        <v>3</v>
      </c>
      <c r="B4" s="1"/>
      <c r="C4" s="1"/>
      <c r="E4" s="1"/>
      <c r="G4" s="1"/>
      <c r="H4" s="1"/>
      <c r="J4" s="1"/>
      <c r="K4" s="1"/>
      <c r="M4" s="7"/>
      <c r="N4" s="7"/>
      <c r="O4" s="7"/>
      <c r="P4" s="7"/>
      <c r="Q4" s="7"/>
      <c r="R4" s="7"/>
    </row>
    <row r="5" spans="1:31" ht="15.75" customHeight="1" x14ac:dyDescent="0.15">
      <c r="A5" s="1">
        <v>4</v>
      </c>
      <c r="E5" s="1"/>
      <c r="H5" s="1"/>
      <c r="J5" s="1"/>
      <c r="K5" s="1"/>
      <c r="M5" s="7"/>
      <c r="N5" s="7"/>
      <c r="O5" s="7"/>
      <c r="P5" s="7"/>
      <c r="Q5" s="7"/>
      <c r="R5" s="7"/>
    </row>
    <row r="6" spans="1:31" ht="15.75" customHeight="1" x14ac:dyDescent="0.15">
      <c r="A6" s="1">
        <v>5</v>
      </c>
      <c r="E6" s="1"/>
      <c r="H6" s="1"/>
      <c r="J6" s="1"/>
      <c r="K6" s="1"/>
      <c r="M6" s="7"/>
      <c r="N6" s="7"/>
      <c r="O6" s="7"/>
      <c r="P6" s="7"/>
      <c r="Q6" s="7"/>
      <c r="R6" s="7"/>
    </row>
    <row r="7" spans="1:31" ht="15.75" customHeight="1" x14ac:dyDescent="0.15">
      <c r="A7" s="1">
        <v>6</v>
      </c>
      <c r="E7" s="1"/>
      <c r="H7" s="1"/>
      <c r="J7" s="1"/>
      <c r="K7" s="1"/>
      <c r="M7" s="7"/>
      <c r="N7" s="7"/>
      <c r="O7" s="7"/>
      <c r="P7" s="7"/>
      <c r="Q7" s="7"/>
      <c r="R7" s="7"/>
    </row>
    <row r="8" spans="1:31" ht="15.75" customHeight="1" x14ac:dyDescent="0.15">
      <c r="A8" s="1">
        <v>7</v>
      </c>
      <c r="E8" s="1"/>
      <c r="H8" s="1"/>
      <c r="I8" s="6"/>
      <c r="J8" s="1"/>
      <c r="K8" s="1"/>
      <c r="M8" s="7"/>
      <c r="N8" s="7"/>
      <c r="O8" s="7"/>
      <c r="P8" s="7"/>
      <c r="Q8" s="7"/>
      <c r="R8" s="7"/>
    </row>
    <row r="9" spans="1:31" ht="15.75" customHeight="1" x14ac:dyDescent="0.15">
      <c r="A9" s="1">
        <v>8</v>
      </c>
      <c r="E9" s="1"/>
      <c r="H9" s="1"/>
      <c r="J9" s="1"/>
      <c r="K9" s="1"/>
      <c r="M9" s="7"/>
      <c r="N9" s="7"/>
      <c r="O9" s="7"/>
      <c r="P9" s="7"/>
      <c r="Q9" s="7"/>
      <c r="R9" s="7"/>
    </row>
    <row r="10" spans="1:31" ht="15.75" customHeight="1" x14ac:dyDescent="0.15">
      <c r="A10" s="1">
        <v>9</v>
      </c>
      <c r="E10" s="1"/>
      <c r="H10" s="1"/>
      <c r="J10" s="1"/>
      <c r="K10" s="1"/>
      <c r="M10" s="7"/>
      <c r="N10" s="7"/>
      <c r="O10" s="7"/>
      <c r="P10" s="7"/>
      <c r="Q10" s="7"/>
      <c r="R10" s="7"/>
    </row>
    <row r="11" spans="1:31" ht="15.75" customHeight="1" x14ac:dyDescent="0.15">
      <c r="A11" s="1">
        <v>10</v>
      </c>
      <c r="E11" s="1"/>
      <c r="H11" s="1"/>
      <c r="J11" s="1"/>
      <c r="K11" s="1"/>
      <c r="M11" s="7"/>
      <c r="N11" s="7"/>
      <c r="O11" s="7"/>
      <c r="P11" s="7"/>
      <c r="Q11" s="7"/>
      <c r="R11" s="7"/>
    </row>
    <row r="12" spans="1:31" ht="15.75" customHeight="1" x14ac:dyDescent="0.15">
      <c r="A12" s="1">
        <v>11</v>
      </c>
      <c r="E12" s="1"/>
      <c r="H12" s="1"/>
      <c r="J12" s="1"/>
      <c r="K12" s="1"/>
      <c r="M12" s="7"/>
      <c r="N12" s="7"/>
      <c r="O12" s="7"/>
      <c r="P12" s="7"/>
      <c r="Q12" s="7"/>
      <c r="R12" s="7"/>
    </row>
    <row r="13" spans="1:31" ht="15.75" customHeight="1" x14ac:dyDescent="0.15">
      <c r="A13" s="1">
        <v>12</v>
      </c>
      <c r="E13" s="1"/>
      <c r="H13" s="1"/>
      <c r="J13" s="1"/>
      <c r="K13" s="1"/>
      <c r="M13" s="7"/>
      <c r="N13" s="7"/>
      <c r="O13" s="7"/>
      <c r="P13" s="7"/>
      <c r="Q13" s="7"/>
      <c r="R13" s="7"/>
    </row>
    <row r="14" spans="1:31" ht="15.75" customHeight="1" x14ac:dyDescent="0.15">
      <c r="A14" s="1">
        <v>13</v>
      </c>
      <c r="E14" s="1"/>
      <c r="H14" s="1"/>
      <c r="J14" s="1"/>
      <c r="K14" s="1"/>
      <c r="M14" s="7"/>
      <c r="N14" s="7"/>
      <c r="O14" s="7"/>
      <c r="P14" s="7"/>
      <c r="Q14" s="7"/>
      <c r="R14" s="7"/>
    </row>
    <row r="15" spans="1:31" ht="15.75" customHeight="1" x14ac:dyDescent="0.15">
      <c r="A15" s="1">
        <v>14</v>
      </c>
      <c r="E15" s="1"/>
      <c r="H15" s="1"/>
      <c r="J15" s="1"/>
      <c r="K15" s="1"/>
      <c r="M15" s="7"/>
      <c r="N15" s="7"/>
      <c r="O15" s="7"/>
      <c r="P15" s="7"/>
      <c r="Q15" s="7"/>
      <c r="R15" s="7"/>
    </row>
    <row r="16" spans="1:31" ht="15.75" customHeight="1" x14ac:dyDescent="0.15">
      <c r="A16" s="1">
        <v>15</v>
      </c>
      <c r="E16" s="1"/>
      <c r="H16" s="1"/>
      <c r="J16" s="1"/>
      <c r="K16" s="1"/>
      <c r="M16" s="7"/>
      <c r="N16" s="7"/>
      <c r="O16" s="7"/>
      <c r="P16" s="7"/>
      <c r="Q16" s="7"/>
      <c r="R16" s="7"/>
    </row>
    <row r="17" spans="1:31" ht="15.75" customHeight="1" x14ac:dyDescent="0.15">
      <c r="A17" s="3">
        <v>16</v>
      </c>
      <c r="B17" s="3"/>
      <c r="C17" s="3"/>
      <c r="D17" s="3"/>
      <c r="E17" s="4"/>
      <c r="F17" s="3"/>
      <c r="G17" s="3"/>
      <c r="H17" s="3"/>
      <c r="I17" s="3"/>
      <c r="J17" s="3"/>
      <c r="K17" s="3"/>
      <c r="L17" s="3"/>
      <c r="M17" s="8"/>
      <c r="N17" s="8"/>
      <c r="O17" s="8"/>
      <c r="P17" s="7"/>
      <c r="Q17" s="7"/>
      <c r="R17" s="7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.75" customHeight="1" x14ac:dyDescent="0.15">
      <c r="M18" s="1" t="s">
        <v>12</v>
      </c>
      <c r="N18" s="17">
        <f>SUM(N2:N17)</f>
        <v>1800</v>
      </c>
      <c r="O18" s="1">
        <f>SUM(O2:O17)</f>
        <v>7</v>
      </c>
    </row>
    <row r="19" spans="1:31" ht="15.75" customHeight="1" x14ac:dyDescent="0.15">
      <c r="C19" s="13"/>
      <c r="E19" s="14"/>
      <c r="F19" s="14"/>
      <c r="G19" s="14"/>
      <c r="N19" s="18"/>
    </row>
    <row r="20" spans="1:31" ht="15.75" customHeight="1" x14ac:dyDescent="0.15">
      <c r="C20" s="1"/>
      <c r="G20" s="11"/>
      <c r="M20" s="11" t="s">
        <v>21</v>
      </c>
      <c r="N20" s="18">
        <f>N18*25%</f>
        <v>450</v>
      </c>
    </row>
    <row r="21" spans="1:31" ht="14" x14ac:dyDescent="0.15">
      <c r="C21" s="1"/>
      <c r="M21" s="12" t="s">
        <v>22</v>
      </c>
      <c r="N21" s="18">
        <f>O18*5</f>
        <v>35</v>
      </c>
    </row>
    <row r="22" spans="1:31" ht="15.75" customHeight="1" x14ac:dyDescent="0.15">
      <c r="C22" s="1"/>
      <c r="M22" s="11"/>
      <c r="N22" s="18"/>
    </row>
    <row r="23" spans="1:31" ht="15.75" customHeight="1" x14ac:dyDescent="0.15">
      <c r="C23" s="1"/>
      <c r="N23" s="18"/>
    </row>
    <row r="24" spans="1:31" ht="15.75" customHeight="1" x14ac:dyDescent="0.15">
      <c r="B24" s="1"/>
      <c r="N24" s="18"/>
    </row>
    <row r="25" spans="1:31" ht="15.75" customHeight="1" x14ac:dyDescent="0.15">
      <c r="F25" s="11"/>
      <c r="M25" s="11" t="s">
        <v>19</v>
      </c>
      <c r="N25" s="18">
        <f>N18-N20-N21</f>
        <v>1315</v>
      </c>
    </row>
    <row r="26" spans="1:31" ht="15.75" customHeight="1" x14ac:dyDescent="0.15">
      <c r="F26" s="11"/>
    </row>
    <row r="27" spans="1:31" ht="15.75" customHeight="1" x14ac:dyDescent="0.15">
      <c r="F27" s="11"/>
    </row>
    <row r="28" spans="1:31" ht="15.75" customHeight="1" x14ac:dyDescent="0.15">
      <c r="F28" s="11"/>
    </row>
  </sheetData>
  <dataValidations count="4">
    <dataValidation type="list" allowBlank="1" showErrorMessage="1" sqref="J2:J16" xr:uid="{00000000-0002-0000-0200-000000000000}">
      <formula1>"0 - ohne Kapsel,1 - sehr gut,2 - gut,3 - befriedigend ,4 - ausreichend,5 - mangelhaft ,6 - ungenügend"</formula1>
    </dataValidation>
    <dataValidation type="list" allowBlank="1" showErrorMessage="1" sqref="K2:K16" xr:uid="{00000000-0002-0000-0200-000003000000}">
      <formula1>"0 - ohne Etikett,1 - sehr gut,2 - gut,3 - befriedigend ,4 - ausreichend,5 - mangelhaft ,6 - ungenügend"</formula1>
    </dataValidation>
    <dataValidation type="list" allowBlank="1" showErrorMessage="1" sqref="H2:H16" xr:uid="{00000000-0002-0000-0200-000004000000}">
      <formula1>"high fill,into neck,top shoulder,high shoulder,mid shoulder,low shoulder"</formula1>
    </dataValidation>
    <dataValidation type="list" allowBlank="1" showErrorMessage="1" sqref="E2:E17" xr:uid="{67E2C17A-99D5-C341-9376-20D50E0FB0F2}">
      <formula1>"375 ml,750 ml,1500 ml,3000 ml,6000 ml,9000 ml,12000 ml,15000 ml"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Angebotsformular an Kunde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Noah Klug</cp:lastModifiedBy>
  <dcterms:created xsi:type="dcterms:W3CDTF">2023-08-16T11:48:36Z</dcterms:created>
  <dcterms:modified xsi:type="dcterms:W3CDTF">2025-05-14T12:35:47Z</dcterms:modified>
</cp:coreProperties>
</file>